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70" activeTab="0"/>
  </bookViews>
  <sheets>
    <sheet name="full" sheetId="1" r:id="rId1"/>
    <sheet name="brie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<sst xmlns="http://schemas.openxmlformats.org/spreadsheetml/2006/main" count="292" uniqueCount="129">
  <si>
    <t>แผนการดำเนินงาน</t>
  </si>
  <si>
    <t>ผู้เกี่ยวข้อง</t>
  </si>
  <si>
    <t>สถานที่</t>
  </si>
  <si>
    <t>ทีมวิจัยหลัก</t>
  </si>
  <si>
    <t>บุรินทร์  รุจจนพันธุ์</t>
  </si>
  <si>
    <t>สุวรรณ  เกษณา</t>
  </si>
  <si>
    <t>ผอ.โรงเรียนบ้านไหล่หิน</t>
  </si>
  <si>
    <t>สุดา แผ่นคำ</t>
  </si>
  <si>
    <t>ทรงศักดิ์  แก้วมูล</t>
  </si>
  <si>
    <t>เบญจพร สุขร่องช้าง</t>
  </si>
  <si>
    <t>ผดุง ตรีราช</t>
  </si>
  <si>
    <t>ประธานผู้สูงอายุ หมู่ 2</t>
  </si>
  <si>
    <t>องอาจ แก้วมูล</t>
  </si>
  <si>
    <t>ประธานผู้สูงอายุ หมู่ 6</t>
  </si>
  <si>
    <t>เพิ่มศักดิ์  จินะการ</t>
  </si>
  <si>
    <t>ผู้ใหญ่บ้านหมู่ 2</t>
  </si>
  <si>
    <t>มนู  นิวาโต</t>
  </si>
  <si>
    <t>เจ้าอาวาสวัดไหล่หินหลวง</t>
  </si>
  <si>
    <t>ประมวล ยอดสาแล</t>
  </si>
  <si>
    <t>ราตรี  ดวงไชย</t>
  </si>
  <si>
    <t>ผช.โรงเรียนไหล่หินวิทยา</t>
  </si>
  <si>
    <t>สารวัตรกำนัน ต.ไหล่หิน</t>
  </si>
  <si>
    <t>แพทย์ประจำตำบลไหล่หิน</t>
  </si>
  <si>
    <t>เวทีทบทวนปัญหา และจัดทำแบบสอบถามรอบแรก</t>
  </si>
  <si>
    <t>ประชุมทีมเก็บข้อมูล และฝึกอบรม</t>
  </si>
  <si>
    <t>เวทีทบทวนผลทั้ง 3 เรื่อง และจัดทำแบบสอบถามรอบสอง</t>
  </si>
  <si>
    <t>เวทีสรุปผลการวิจัย บ้านไหล่หิน</t>
  </si>
  <si>
    <t>โรงเรียนไหล่หินวิทยา</t>
  </si>
  <si>
    <t>โรงเรียนบ้านไหล่หิน</t>
  </si>
  <si>
    <t>ในหมู่ 2</t>
  </si>
  <si>
    <t>ในหมู่ 6</t>
  </si>
  <si>
    <t>ค่าประสานงาน</t>
  </si>
  <si>
    <t>จำนวน</t>
  </si>
  <si>
    <t>ค่าวัสดุอุปกรณ์</t>
  </si>
  <si>
    <t>ค่าน้ำมัน</t>
  </si>
  <si>
    <t>ค่าตอบแทน</t>
  </si>
  <si>
    <t>ค่าอาหาร</t>
  </si>
  <si>
    <t>จำนวนนักวิจัย</t>
  </si>
  <si>
    <t>ค่าตอบแทนต่อคน</t>
  </si>
  <si>
    <t>ค่าอาหารต่อคน</t>
  </si>
  <si>
    <t>ค่าตอบแทนวิทยากร</t>
  </si>
  <si>
    <t>อื่น ๆ</t>
  </si>
  <si>
    <t>ทีมวิจัยหลัก + ร่วม</t>
  </si>
  <si>
    <t>ไปบ้านดง ใช้รถตู้ 2 คัน</t>
  </si>
  <si>
    <t>เวลา</t>
  </si>
  <si>
    <t>9.00 - 16.00</t>
  </si>
  <si>
    <t>9.00 - 12.00</t>
  </si>
  <si>
    <t>ศาลาประชาคม</t>
  </si>
  <si>
    <t>รวม</t>
  </si>
  <si>
    <t>ทีมวิจัยหลัก + ร่วม รวม 24 คน</t>
  </si>
  <si>
    <t>ค่าใช้จ่ายอื่น ๆ</t>
  </si>
  <si>
    <t>รวมในแผน</t>
  </si>
  <si>
    <t>รวมทั้งสิ้น</t>
  </si>
  <si>
    <t>สรุปค่าใช้จ่ายแยกเป็นเปอร์เซ็นต์</t>
  </si>
  <si>
    <t>เวทีทบทวนผล และวางแผนจัดเวทีย่อย</t>
  </si>
  <si>
    <t>เวทีย่อยชาวบ้าน หมู่ 2 หัวข้อ การจัดการอาหารโดยรวม</t>
  </si>
  <si>
    <t>เวทีย่อยชาวบ้าน หมู่ 6 หัวข้อ การจัดการอาหารโดยรวม</t>
  </si>
  <si>
    <t>เวทีย่อยชาวบ้าน หมู่ 2 หัวข้อ การจัดการปราสาท และโรงศพ</t>
  </si>
  <si>
    <t>เวทีย่อยชาวบ้าน หมู่ 6 หัวข้อ การจัดการปราสาท และโรงศพ</t>
  </si>
  <si>
    <t>เวทีย่อยชาวบ้าน หมู่ 2 หัวข้อ การจัดการพิธีกรรม</t>
  </si>
  <si>
    <t>เวทีย่อยชาวบ้าน หมู่ 6 หัวข้อ การจัดการพิธีกรรม</t>
  </si>
  <si>
    <t>อาจารย์โรงเรียนบ้านไหล่หิน (ฝ่ายการเงินโครงการ)</t>
  </si>
  <si>
    <t>อาจารย์ มหาวิทยาลัยโยนก (หัวหน้าโครงการ)</t>
  </si>
  <si>
    <t>วิทยากร + ทีมหลัก +  เยาวชน 20 คน</t>
  </si>
  <si>
    <t>ปรับปรุง : 2550-03-06</t>
  </si>
  <si>
    <t>ชื่อโครงการ การจัดการงานศพโดยยึดหลักเศรษฐกิจพอเพียง บ้านไหล่หิน</t>
  </si>
  <si>
    <t>ทีมวิจัยหลัก โครงการวิจัย การจัดการงานศพโดยยึดหลักเศรษฐกิจพอเพียง บ้านไหล่หิน</t>
  </si>
  <si>
    <t>ประธาน อบต.ไหล่หิน(รองหัวหน้าโครงการ)</t>
  </si>
  <si>
    <t>ลายเซ็น</t>
  </si>
  <si>
    <t>โทรศัพท์</t>
  </si>
  <si>
    <t>…………………..</t>
  </si>
  <si>
    <t>เข้าร่วมเวทีวิจัยทุกวันที่ 10 ของเดือน</t>
  </si>
  <si>
    <t>ศูนย์ประสานงาน</t>
  </si>
  <si>
    <t>ไปศึกษาดูงานการลดเหล้าในงานศพ บ้านดง + สามขา</t>
  </si>
  <si>
    <t>วันที่ ……………………………………………….</t>
  </si>
  <si>
    <t>เรื่อง …………………………………………………………………………..</t>
  </si>
  <si>
    <t>พระอธิการทอง อนามโย</t>
  </si>
  <si>
    <t>กิจชนะชัย  ปะละ</t>
  </si>
  <si>
    <t>กิม ปะละ</t>
  </si>
  <si>
    <t>0892893789, 054274695</t>
  </si>
  <si>
    <t>0895574936, 054274241</t>
  </si>
  <si>
    <t>0813668103, 054274040</t>
  </si>
  <si>
    <t>0819927223</t>
  </si>
  <si>
    <t>0899504808</t>
  </si>
  <si>
    <t>054274035</t>
  </si>
  <si>
    <t>ประธานแม่บ้านหมู่ 2</t>
  </si>
  <si>
    <t>ประธานแม่บ้านหมู่ 6</t>
  </si>
  <si>
    <t>กำนันตำบลไหล่หิน</t>
  </si>
  <si>
    <t>แผนการดำเนินงานโครงการ การจัดการงานศพโดยยึดหลักเศรษฐกิจพอเพียง บ้านไหล่หิน</t>
  </si>
  <si>
    <t>ต.ไหล่หิน อ.เมือง จ.ลำปาง</t>
  </si>
  <si>
    <t>ระยะเวลาการดำเนินงาน 1 ปี 6 เดือน</t>
  </si>
  <si>
    <t>ระยะที่ 1</t>
  </si>
  <si>
    <t>กิจกรรม</t>
  </si>
  <si>
    <t>กลุ่มเป้าหมาย/สถานที่/ระยะเวลา</t>
  </si>
  <si>
    <t>ทีมวิจัย 14 คน</t>
  </si>
  <si>
    <t>ศาลาประชาคมหมู่ 2</t>
  </si>
  <si>
    <t>วัตถุประสงค์ของกิจกรรม</t>
  </si>
  <si>
    <t>แจ้งรายละเอียด</t>
  </si>
  <si>
    <t>จัดทำแบบสอบถาม</t>
  </si>
  <si>
    <t>งบประมาณ (บาท)</t>
  </si>
  <si>
    <t>ค่าเช่ารถ 2 คัน</t>
  </si>
  <si>
    <t>ทีมวิจัยร่วม 10 คน</t>
  </si>
  <si>
    <t>บ้านดง และบ้านสามขา</t>
  </si>
  <si>
    <t>ทีมวิจัย</t>
  </si>
  <si>
    <t>ชาวบ้าน</t>
  </si>
  <si>
    <t>และชาวบ้านรวม 100 คน</t>
  </si>
  <si>
    <t>ศาลาประชาคมหมู่ 6</t>
  </si>
  <si>
    <t>วิทยากร และเยาวชนรวม 21 คน</t>
  </si>
  <si>
    <t>และชาวบ้านรวม 150 คน</t>
  </si>
  <si>
    <t>ฝึกอบรมทีมเก็บข้อมูล</t>
  </si>
  <si>
    <t>ประชุมเยาวชนในหมู่บ้าน</t>
  </si>
  <si>
    <t>นำข้อมูลไปวิเคราะห์</t>
  </si>
  <si>
    <t>นำผลจากแบบสอบถามเข้าเวที</t>
  </si>
  <si>
    <t>วางแผนจัดเวทีย่อยต่อไป</t>
  </si>
  <si>
    <t>ชี้แจงหลักการ และเหตุผล</t>
  </si>
  <si>
    <t>ทบทวนปัญหาร่วมกับชาวบ้าน</t>
  </si>
  <si>
    <t>เก็บข้อมูล และข้อเสนอแนะจากเวที</t>
  </si>
  <si>
    <t>ทบทวน และหาข้อสรุป</t>
  </si>
  <si>
    <t>จัดทำแบบสอบถาม และวิเคราะห์</t>
  </si>
  <si>
    <t>ไปศึกษาดูงานร่วมกับทีมวิจัยร่วม</t>
  </si>
  <si>
    <t>สรุปผลให้กับชุมชนทราบ</t>
  </si>
  <si>
    <t>ร่วมประชุมแลกเปลี่ยนเรียนรู้</t>
  </si>
  <si>
    <t>นำเสนอความก้าวหน้าของโครงการ</t>
  </si>
  <si>
    <t>ค่าประสานงาน (โทรศัพท์ จดหมาย ไปรษณีย์)</t>
  </si>
  <si>
    <t>ค่าวัสดุอุปกรณ์ ตลอดกิจกรรม (กระดาษ ปากกา รูปถ่าย ฯลฯ)</t>
  </si>
  <si>
    <t>ค่าใช้จ่ายในการดำเนินงาน</t>
  </si>
  <si>
    <t>ระยะที่ 3</t>
  </si>
  <si>
    <t>ระยะที่ 2</t>
  </si>
  <si>
    <t>รวมค่าใช้จ่ายในการดำเนินงาน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</si>
</sst>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2">
    <font>
      <sz val="14"/>
      <name val="Cordia New"/>
      <family val="0"/>
    </font>
    <font>
      <u val="single"/>
      <sz val="14"/>
      <name val="Cordia New"/>
      <family val="2"/>
    </font>
    <font>
      <b/>
      <u val="single"/>
      <sz val="16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10"/>
      <name val="Cordia New"/>
      <family val="2"/>
    </font>
    <font>
      <u val="single"/>
      <sz val="10"/>
      <name val="Cordia New"/>
      <family val="2"/>
    </font>
    <font>
      <b/>
      <u val="single"/>
      <sz val="10"/>
      <name val="Cordia New"/>
      <family val="2"/>
    </font>
    <font>
      <b/>
      <sz val="10"/>
      <name val="Cordia New"/>
      <family val="2"/>
    </font>
    <font>
      <sz val="20"/>
      <name val="Cordia New"/>
      <family val="2"/>
    </font>
    <font>
      <b/>
      <sz val="20"/>
      <name val="Cordia New"/>
      <family val="2"/>
    </font>
    <font>
      <b/>
      <u val="single"/>
      <sz val="20"/>
      <name val="Cordia Ne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" fontId="5" fillId="0" borderId="0" xfId="0" applyNumberFormat="1" applyFont="1" applyAlignment="1" quotePrefix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189" fontId="7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vertical="top"/>
    </xf>
    <xf numFmtId="189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C1">
      <selection activeCell="E59" sqref="E59"/>
    </sheetView>
  </sheetViews>
  <sheetFormatPr defaultColWidth="9.140625" defaultRowHeight="21.75"/>
  <cols>
    <col min="1" max="2" width="8.57421875" style="0" hidden="1" customWidth="1"/>
    <col min="3" max="3" width="3.8515625" style="0" customWidth="1"/>
    <col min="4" max="4" width="47.57421875" style="0" customWidth="1"/>
    <col min="5" max="5" width="25.28125" style="0" customWidth="1"/>
    <col min="6" max="6" width="29.8515625" style="0" customWidth="1"/>
    <col min="7" max="7" width="18.421875" style="0" customWidth="1"/>
    <col min="8" max="8" width="11.28125" style="0" customWidth="1"/>
    <col min="9" max="12" width="6.57421875" style="0" customWidth="1"/>
    <col min="13" max="13" width="6.57421875" style="6" customWidth="1"/>
  </cols>
  <sheetData>
    <row r="1" spans="1:10" ht="23.25">
      <c r="A1" t="s">
        <v>37</v>
      </c>
      <c r="B1">
        <v>14</v>
      </c>
      <c r="D1" s="4" t="s">
        <v>88</v>
      </c>
      <c r="I1" s="4"/>
      <c r="J1" s="4"/>
    </row>
    <row r="2" spans="4:10" ht="23.25">
      <c r="D2" s="4" t="s">
        <v>89</v>
      </c>
      <c r="E2" s="4" t="s">
        <v>90</v>
      </c>
      <c r="F2" s="4"/>
      <c r="G2" s="4"/>
      <c r="H2" s="4"/>
      <c r="I2" s="4"/>
      <c r="J2" s="4"/>
    </row>
    <row r="3" spans="4:10" ht="23.25">
      <c r="D3" s="4" t="s">
        <v>91</v>
      </c>
      <c r="E3" s="4"/>
      <c r="F3" s="4"/>
      <c r="G3" s="4"/>
      <c r="H3" s="4"/>
      <c r="I3" s="4"/>
      <c r="J3" s="4"/>
    </row>
    <row r="4" spans="1:11" s="30" customFormat="1" ht="21.75">
      <c r="A4" s="30" t="s">
        <v>38</v>
      </c>
      <c r="B4" s="30">
        <v>100</v>
      </c>
      <c r="C4" s="33"/>
      <c r="D4" s="34" t="s">
        <v>92</v>
      </c>
      <c r="E4" s="34" t="s">
        <v>93</v>
      </c>
      <c r="F4" s="31" t="s">
        <v>96</v>
      </c>
      <c r="G4" s="32" t="s">
        <v>99</v>
      </c>
      <c r="H4" s="32"/>
      <c r="I4" s="19"/>
      <c r="J4" s="19"/>
      <c r="K4" s="19"/>
    </row>
    <row r="5" spans="1:13" ht="21.75">
      <c r="A5" t="s">
        <v>39</v>
      </c>
      <c r="B5">
        <v>50</v>
      </c>
      <c r="C5" s="46">
        <v>1</v>
      </c>
      <c r="D5" s="35" t="s">
        <v>23</v>
      </c>
      <c r="E5" s="49" t="s">
        <v>94</v>
      </c>
      <c r="F5" s="36" t="s">
        <v>97</v>
      </c>
      <c r="G5" s="49" t="s">
        <v>35</v>
      </c>
      <c r="H5" s="37">
        <v>1400</v>
      </c>
      <c r="I5" s="1"/>
      <c r="J5" s="1"/>
      <c r="K5" s="1"/>
      <c r="M5"/>
    </row>
    <row r="6" spans="3:13" ht="21.75">
      <c r="C6" s="47"/>
      <c r="D6" s="38"/>
      <c r="E6" s="50" t="s">
        <v>95</v>
      </c>
      <c r="F6" s="39" t="s">
        <v>98</v>
      </c>
      <c r="G6" s="50" t="s">
        <v>36</v>
      </c>
      <c r="H6" s="40">
        <v>700</v>
      </c>
      <c r="I6" s="1"/>
      <c r="J6" s="1"/>
      <c r="K6" s="1"/>
      <c r="M6"/>
    </row>
    <row r="7" spans="3:13" ht="21.75">
      <c r="C7" s="48"/>
      <c r="D7" s="41"/>
      <c r="E7" s="51" t="s">
        <v>46</v>
      </c>
      <c r="F7" s="42"/>
      <c r="G7" s="51" t="s">
        <v>34</v>
      </c>
      <c r="H7" s="43">
        <v>300</v>
      </c>
      <c r="I7" s="1"/>
      <c r="J7" s="1"/>
      <c r="K7" s="1"/>
      <c r="M7"/>
    </row>
    <row r="8" spans="1:13" ht="21.75">
      <c r="A8" t="s">
        <v>39</v>
      </c>
      <c r="B8">
        <v>50</v>
      </c>
      <c r="C8" s="47">
        <v>2</v>
      </c>
      <c r="D8" s="38" t="s">
        <v>24</v>
      </c>
      <c r="E8" s="50" t="s">
        <v>94</v>
      </c>
      <c r="F8" t="s">
        <v>110</v>
      </c>
      <c r="G8" s="50" t="s">
        <v>35</v>
      </c>
      <c r="H8" s="40">
        <v>2400</v>
      </c>
      <c r="I8" s="1"/>
      <c r="J8" s="1"/>
      <c r="K8" s="1"/>
      <c r="M8"/>
    </row>
    <row r="9" spans="3:13" ht="21.75">
      <c r="C9" s="47"/>
      <c r="D9" s="38"/>
      <c r="E9" s="52" t="s">
        <v>107</v>
      </c>
      <c r="F9" s="39" t="s">
        <v>109</v>
      </c>
      <c r="G9" s="50" t="s">
        <v>36</v>
      </c>
      <c r="H9" s="40">
        <v>1750</v>
      </c>
      <c r="I9" s="1"/>
      <c r="J9" s="1"/>
      <c r="K9" s="1"/>
      <c r="M9"/>
    </row>
    <row r="10" spans="3:13" ht="21.75">
      <c r="C10" s="47"/>
      <c r="D10" s="38"/>
      <c r="E10" s="50" t="s">
        <v>27</v>
      </c>
      <c r="F10" s="39" t="s">
        <v>111</v>
      </c>
      <c r="G10" s="50" t="s">
        <v>34</v>
      </c>
      <c r="H10" s="40">
        <v>300</v>
      </c>
      <c r="I10" s="1"/>
      <c r="J10" s="1"/>
      <c r="K10" s="1"/>
      <c r="M10"/>
    </row>
    <row r="11" spans="3:13" ht="21.75">
      <c r="C11" s="47"/>
      <c r="D11" s="38"/>
      <c r="E11" s="50" t="s">
        <v>46</v>
      </c>
      <c r="F11" s="39"/>
      <c r="G11" s="50"/>
      <c r="H11" s="40"/>
      <c r="I11" s="1"/>
      <c r="J11" s="1"/>
      <c r="K11" s="1"/>
      <c r="M11"/>
    </row>
    <row r="12" spans="1:13" ht="21.75">
      <c r="A12" t="s">
        <v>39</v>
      </c>
      <c r="B12">
        <v>50</v>
      </c>
      <c r="C12" s="46">
        <v>3</v>
      </c>
      <c r="D12" s="35" t="s">
        <v>54</v>
      </c>
      <c r="E12" s="49" t="s">
        <v>94</v>
      </c>
      <c r="F12" s="36" t="s">
        <v>112</v>
      </c>
      <c r="G12" s="49" t="s">
        <v>35</v>
      </c>
      <c r="H12" s="37">
        <v>1400</v>
      </c>
      <c r="I12" s="1"/>
      <c r="J12" s="1"/>
      <c r="K12" s="1"/>
      <c r="M12"/>
    </row>
    <row r="13" spans="3:13" ht="21.75">
      <c r="C13" s="47"/>
      <c r="D13" s="38"/>
      <c r="E13" s="50" t="s">
        <v>101</v>
      </c>
      <c r="F13" s="39" t="s">
        <v>113</v>
      </c>
      <c r="G13" s="50" t="s">
        <v>36</v>
      </c>
      <c r="H13" s="40">
        <v>1200</v>
      </c>
      <c r="I13" s="1"/>
      <c r="J13" s="1"/>
      <c r="K13" s="1"/>
      <c r="M13"/>
    </row>
    <row r="14" spans="3:13" ht="21.75">
      <c r="C14" s="47"/>
      <c r="D14" s="38"/>
      <c r="E14" s="50" t="s">
        <v>95</v>
      </c>
      <c r="F14" s="39"/>
      <c r="G14" s="50" t="s">
        <v>34</v>
      </c>
      <c r="H14" s="40">
        <v>300</v>
      </c>
      <c r="I14" s="1"/>
      <c r="J14" s="1"/>
      <c r="K14" s="1"/>
      <c r="M14"/>
    </row>
    <row r="15" spans="3:13" ht="21.75">
      <c r="C15" s="48"/>
      <c r="D15" s="41"/>
      <c r="E15" s="51" t="s">
        <v>46</v>
      </c>
      <c r="F15" s="42"/>
      <c r="G15" s="51"/>
      <c r="H15" s="43"/>
      <c r="I15" s="1"/>
      <c r="J15" s="1"/>
      <c r="K15" s="1"/>
      <c r="M15"/>
    </row>
    <row r="16" spans="1:13" ht="21.75">
      <c r="A16" t="s">
        <v>39</v>
      </c>
      <c r="B16">
        <v>50</v>
      </c>
      <c r="C16" s="47">
        <v>4</v>
      </c>
      <c r="D16" s="38" t="s">
        <v>55</v>
      </c>
      <c r="E16" s="50" t="s">
        <v>94</v>
      </c>
      <c r="F16" s="39" t="s">
        <v>114</v>
      </c>
      <c r="G16" s="50" t="s">
        <v>35</v>
      </c>
      <c r="H16" s="40">
        <v>1400</v>
      </c>
      <c r="I16" s="1"/>
      <c r="J16" s="1"/>
      <c r="K16" s="1"/>
      <c r="M16"/>
    </row>
    <row r="17" spans="3:13" ht="21.75">
      <c r="C17" s="47"/>
      <c r="D17" s="38"/>
      <c r="E17" s="50" t="s">
        <v>105</v>
      </c>
      <c r="F17" s="39" t="s">
        <v>115</v>
      </c>
      <c r="G17" s="50" t="s">
        <v>36</v>
      </c>
      <c r="H17" s="40">
        <v>5000</v>
      </c>
      <c r="I17" s="1"/>
      <c r="J17" s="1"/>
      <c r="K17" s="1"/>
      <c r="M17"/>
    </row>
    <row r="18" spans="3:13" ht="21.75">
      <c r="C18" s="47"/>
      <c r="D18" s="38"/>
      <c r="E18" s="50" t="s">
        <v>95</v>
      </c>
      <c r="F18" s="39" t="s">
        <v>116</v>
      </c>
      <c r="G18" s="50" t="s">
        <v>34</v>
      </c>
      <c r="H18" s="40">
        <v>300</v>
      </c>
      <c r="I18" s="1"/>
      <c r="J18" s="1"/>
      <c r="K18" s="1"/>
      <c r="M18"/>
    </row>
    <row r="19" spans="3:13" ht="21.75">
      <c r="C19" s="47"/>
      <c r="D19" s="38"/>
      <c r="E19" s="50" t="s">
        <v>46</v>
      </c>
      <c r="F19" s="39"/>
      <c r="G19" s="50"/>
      <c r="H19" s="40"/>
      <c r="I19" s="1"/>
      <c r="J19" s="1"/>
      <c r="K19" s="1"/>
      <c r="M19"/>
    </row>
    <row r="20" spans="1:13" ht="21.75">
      <c r="A20" t="s">
        <v>39</v>
      </c>
      <c r="B20">
        <v>50</v>
      </c>
      <c r="C20" s="46">
        <v>5</v>
      </c>
      <c r="D20" s="35" t="s">
        <v>56</v>
      </c>
      <c r="E20" s="49" t="s">
        <v>94</v>
      </c>
      <c r="F20" s="39" t="s">
        <v>114</v>
      </c>
      <c r="G20" s="49" t="s">
        <v>35</v>
      </c>
      <c r="H20" s="37">
        <v>1400</v>
      </c>
      <c r="I20" s="1"/>
      <c r="J20" s="1"/>
      <c r="K20" s="1"/>
      <c r="M20"/>
    </row>
    <row r="21" spans="3:13" ht="21.75">
      <c r="C21" s="47"/>
      <c r="D21" s="38"/>
      <c r="E21" s="50" t="s">
        <v>105</v>
      </c>
      <c r="F21" s="39" t="s">
        <v>115</v>
      </c>
      <c r="G21" s="50" t="s">
        <v>36</v>
      </c>
      <c r="H21" s="40">
        <v>5000</v>
      </c>
      <c r="I21" s="1"/>
      <c r="J21" s="1"/>
      <c r="K21" s="1"/>
      <c r="M21"/>
    </row>
    <row r="22" spans="3:13" ht="21.75">
      <c r="C22" s="47"/>
      <c r="D22" s="38"/>
      <c r="E22" s="50" t="s">
        <v>106</v>
      </c>
      <c r="F22" s="39" t="s">
        <v>116</v>
      </c>
      <c r="G22" s="50" t="s">
        <v>34</v>
      </c>
      <c r="H22" s="40">
        <v>300</v>
      </c>
      <c r="I22" s="1"/>
      <c r="J22" s="1"/>
      <c r="K22" s="1"/>
      <c r="M22"/>
    </row>
    <row r="23" spans="3:13" ht="21.75">
      <c r="C23" s="48"/>
      <c r="D23" s="41"/>
      <c r="E23" s="51" t="s">
        <v>46</v>
      </c>
      <c r="F23" s="42"/>
      <c r="G23" s="51"/>
      <c r="H23" s="43"/>
      <c r="I23" s="1"/>
      <c r="J23" s="1"/>
      <c r="K23" s="1"/>
      <c r="M23"/>
    </row>
    <row r="24" spans="1:13" ht="21.75">
      <c r="A24" t="s">
        <v>39</v>
      </c>
      <c r="B24">
        <v>50</v>
      </c>
      <c r="C24" s="47">
        <v>6</v>
      </c>
      <c r="D24" s="38" t="s">
        <v>57</v>
      </c>
      <c r="E24" s="50" t="s">
        <v>94</v>
      </c>
      <c r="F24" s="39" t="s">
        <v>114</v>
      </c>
      <c r="G24" s="50" t="s">
        <v>35</v>
      </c>
      <c r="H24" s="40">
        <v>1400</v>
      </c>
      <c r="I24" s="1"/>
      <c r="J24" s="1"/>
      <c r="K24" s="1"/>
      <c r="M24"/>
    </row>
    <row r="25" spans="3:13" ht="21.75">
      <c r="C25" s="47"/>
      <c r="D25" s="38"/>
      <c r="E25" s="50" t="s">
        <v>105</v>
      </c>
      <c r="F25" s="39" t="s">
        <v>115</v>
      </c>
      <c r="G25" s="50" t="s">
        <v>36</v>
      </c>
      <c r="H25" s="40">
        <v>5000</v>
      </c>
      <c r="I25" s="1"/>
      <c r="J25" s="1"/>
      <c r="K25" s="1"/>
      <c r="M25"/>
    </row>
    <row r="26" spans="3:13" ht="21.75">
      <c r="C26" s="47"/>
      <c r="D26" s="38"/>
      <c r="E26" s="50" t="s">
        <v>95</v>
      </c>
      <c r="F26" s="39" t="s">
        <v>116</v>
      </c>
      <c r="G26" s="50" t="s">
        <v>34</v>
      </c>
      <c r="H26" s="40">
        <v>300</v>
      </c>
      <c r="I26" s="1"/>
      <c r="J26" s="1"/>
      <c r="K26" s="1"/>
      <c r="M26"/>
    </row>
    <row r="27" spans="3:13" ht="21.75">
      <c r="C27" s="47"/>
      <c r="D27" s="38"/>
      <c r="E27" s="50" t="s">
        <v>46</v>
      </c>
      <c r="F27" s="39"/>
      <c r="G27" s="50"/>
      <c r="H27" s="40"/>
      <c r="I27" s="1"/>
      <c r="J27" s="1"/>
      <c r="K27" s="1"/>
      <c r="M27"/>
    </row>
    <row r="28" spans="1:13" ht="21.75">
      <c r="A28" t="s">
        <v>39</v>
      </c>
      <c r="B28">
        <v>50</v>
      </c>
      <c r="C28" s="46">
        <v>7</v>
      </c>
      <c r="D28" s="35" t="s">
        <v>58</v>
      </c>
      <c r="E28" s="49" t="s">
        <v>94</v>
      </c>
      <c r="F28" s="39" t="s">
        <v>114</v>
      </c>
      <c r="G28" s="49" t="s">
        <v>35</v>
      </c>
      <c r="H28" s="37">
        <v>1400</v>
      </c>
      <c r="I28" s="1"/>
      <c r="J28" s="1"/>
      <c r="K28" s="1"/>
      <c r="M28"/>
    </row>
    <row r="29" spans="3:13" ht="21.75">
      <c r="C29" s="47"/>
      <c r="D29" s="38"/>
      <c r="E29" s="50" t="s">
        <v>105</v>
      </c>
      <c r="F29" s="39" t="s">
        <v>115</v>
      </c>
      <c r="G29" s="50" t="s">
        <v>36</v>
      </c>
      <c r="H29" s="40">
        <v>5000</v>
      </c>
      <c r="I29" s="1"/>
      <c r="J29" s="1"/>
      <c r="K29" s="1"/>
      <c r="M29"/>
    </row>
    <row r="30" spans="3:13" ht="21.75">
      <c r="C30" s="47"/>
      <c r="D30" s="38"/>
      <c r="E30" s="50" t="s">
        <v>106</v>
      </c>
      <c r="F30" s="39" t="s">
        <v>116</v>
      </c>
      <c r="G30" s="50" t="s">
        <v>34</v>
      </c>
      <c r="H30" s="40">
        <v>300</v>
      </c>
      <c r="I30" s="1"/>
      <c r="J30" s="1"/>
      <c r="K30" s="1"/>
      <c r="M30"/>
    </row>
    <row r="31" spans="3:13" ht="21.75">
      <c r="C31" s="48"/>
      <c r="D31" s="41"/>
      <c r="E31" s="51" t="s">
        <v>46</v>
      </c>
      <c r="F31" s="42"/>
      <c r="G31" s="51"/>
      <c r="H31" s="43"/>
      <c r="I31" s="1"/>
      <c r="J31" s="1"/>
      <c r="K31" s="1"/>
      <c r="M31"/>
    </row>
    <row r="32" spans="1:13" ht="21.75">
      <c r="A32" t="s">
        <v>39</v>
      </c>
      <c r="B32">
        <v>50</v>
      </c>
      <c r="C32" s="47">
        <v>8</v>
      </c>
      <c r="D32" s="38" t="s">
        <v>59</v>
      </c>
      <c r="E32" s="50" t="s">
        <v>94</v>
      </c>
      <c r="F32" s="39" t="s">
        <v>114</v>
      </c>
      <c r="G32" s="50" t="s">
        <v>35</v>
      </c>
      <c r="H32" s="40">
        <v>1400</v>
      </c>
      <c r="I32" s="1"/>
      <c r="J32" s="1"/>
      <c r="K32" s="1"/>
      <c r="M32"/>
    </row>
    <row r="33" spans="3:13" ht="21.75">
      <c r="C33" s="47"/>
      <c r="D33" s="38"/>
      <c r="E33" s="50" t="s">
        <v>105</v>
      </c>
      <c r="F33" s="39" t="s">
        <v>115</v>
      </c>
      <c r="G33" s="50" t="s">
        <v>36</v>
      </c>
      <c r="H33" s="40">
        <v>5000</v>
      </c>
      <c r="I33" s="1"/>
      <c r="J33" s="1"/>
      <c r="K33" s="1"/>
      <c r="M33"/>
    </row>
    <row r="34" spans="3:13" ht="21.75">
      <c r="C34" s="47"/>
      <c r="D34" s="38"/>
      <c r="E34" s="50" t="s">
        <v>95</v>
      </c>
      <c r="F34" s="39" t="s">
        <v>116</v>
      </c>
      <c r="G34" s="50" t="s">
        <v>34</v>
      </c>
      <c r="H34" s="40">
        <v>300</v>
      </c>
      <c r="I34" s="1"/>
      <c r="J34" s="1"/>
      <c r="K34" s="1"/>
      <c r="M34"/>
    </row>
    <row r="35" spans="3:13" ht="21.75">
      <c r="C35" s="47"/>
      <c r="D35" s="38"/>
      <c r="E35" s="50" t="s">
        <v>46</v>
      </c>
      <c r="F35" s="39"/>
      <c r="G35" s="50"/>
      <c r="H35" s="40"/>
      <c r="I35" s="1"/>
      <c r="J35" s="1"/>
      <c r="K35" s="1"/>
      <c r="M35"/>
    </row>
    <row r="36" spans="1:13" ht="21.75">
      <c r="A36" t="s">
        <v>39</v>
      </c>
      <c r="B36">
        <v>50</v>
      </c>
      <c r="C36" s="46">
        <v>9</v>
      </c>
      <c r="D36" s="35" t="s">
        <v>60</v>
      </c>
      <c r="E36" s="49" t="s">
        <v>94</v>
      </c>
      <c r="F36" s="39" t="s">
        <v>114</v>
      </c>
      <c r="G36" s="49" t="s">
        <v>35</v>
      </c>
      <c r="H36" s="37">
        <v>1400</v>
      </c>
      <c r="I36" s="1"/>
      <c r="J36" s="1"/>
      <c r="K36" s="1"/>
      <c r="M36"/>
    </row>
    <row r="37" spans="3:13" ht="21.75">
      <c r="C37" s="47"/>
      <c r="D37" s="38"/>
      <c r="E37" s="50" t="s">
        <v>105</v>
      </c>
      <c r="F37" s="39" t="s">
        <v>115</v>
      </c>
      <c r="G37" s="50" t="s">
        <v>36</v>
      </c>
      <c r="H37" s="40">
        <v>5000</v>
      </c>
      <c r="I37" s="1"/>
      <c r="J37" s="1"/>
      <c r="K37" s="1"/>
      <c r="M37"/>
    </row>
    <row r="38" spans="3:13" ht="21.75">
      <c r="C38" s="47"/>
      <c r="D38" s="38"/>
      <c r="E38" s="50" t="s">
        <v>106</v>
      </c>
      <c r="F38" s="39" t="s">
        <v>116</v>
      </c>
      <c r="G38" s="50" t="s">
        <v>34</v>
      </c>
      <c r="H38" s="40">
        <v>300</v>
      </c>
      <c r="I38" s="1"/>
      <c r="J38" s="1"/>
      <c r="K38" s="1"/>
      <c r="M38"/>
    </row>
    <row r="39" spans="3:13" ht="21.75">
      <c r="C39" s="48"/>
      <c r="D39" s="41"/>
      <c r="E39" s="51" t="s">
        <v>46</v>
      </c>
      <c r="F39" s="42"/>
      <c r="G39" s="51"/>
      <c r="H39" s="43"/>
      <c r="I39" s="1"/>
      <c r="J39" s="1"/>
      <c r="K39" s="1"/>
      <c r="M39"/>
    </row>
    <row r="40" spans="1:13" ht="21.75">
      <c r="A40" t="s">
        <v>39</v>
      </c>
      <c r="B40">
        <v>50</v>
      </c>
      <c r="C40" s="47">
        <v>10</v>
      </c>
      <c r="D40" s="38" t="s">
        <v>25</v>
      </c>
      <c r="E40" s="50" t="s">
        <v>94</v>
      </c>
      <c r="F40" s="39" t="s">
        <v>117</v>
      </c>
      <c r="G40" s="50" t="s">
        <v>35</v>
      </c>
      <c r="H40" s="40">
        <v>1400</v>
      </c>
      <c r="I40" s="1"/>
      <c r="J40" s="1"/>
      <c r="K40" s="1"/>
      <c r="M40"/>
    </row>
    <row r="41" spans="3:13" ht="21.75">
      <c r="C41" s="47"/>
      <c r="D41" s="38"/>
      <c r="E41" s="50" t="s">
        <v>95</v>
      </c>
      <c r="F41" s="39" t="s">
        <v>118</v>
      </c>
      <c r="G41" s="50" t="s">
        <v>36</v>
      </c>
      <c r="H41" s="40">
        <v>700</v>
      </c>
      <c r="I41" s="1"/>
      <c r="J41" s="1"/>
      <c r="K41" s="1"/>
      <c r="M41"/>
    </row>
    <row r="42" spans="3:13" ht="21.75">
      <c r="C42" s="47"/>
      <c r="D42" s="38"/>
      <c r="E42" s="50" t="s">
        <v>46</v>
      </c>
      <c r="F42" s="39"/>
      <c r="G42" s="50" t="s">
        <v>34</v>
      </c>
      <c r="H42" s="40">
        <v>300</v>
      </c>
      <c r="I42" s="1"/>
      <c r="J42" s="1"/>
      <c r="K42" s="1"/>
      <c r="M42"/>
    </row>
    <row r="43" spans="1:13" ht="21.75">
      <c r="A43" t="s">
        <v>39</v>
      </c>
      <c r="B43">
        <v>50</v>
      </c>
      <c r="C43" s="46">
        <v>11</v>
      </c>
      <c r="D43" s="35" t="s">
        <v>73</v>
      </c>
      <c r="E43" s="49" t="s">
        <v>94</v>
      </c>
      <c r="F43" s="36" t="s">
        <v>119</v>
      </c>
      <c r="G43" s="49" t="s">
        <v>35</v>
      </c>
      <c r="H43" s="37">
        <v>1400</v>
      </c>
      <c r="I43" s="1"/>
      <c r="J43" s="1"/>
      <c r="K43" s="1"/>
      <c r="M43"/>
    </row>
    <row r="44" spans="3:13" ht="21.75">
      <c r="C44" s="47"/>
      <c r="D44" s="38"/>
      <c r="E44" s="52" t="s">
        <v>101</v>
      </c>
      <c r="F44" s="39"/>
      <c r="G44" s="50" t="s">
        <v>36</v>
      </c>
      <c r="H44" s="40">
        <v>1200</v>
      </c>
      <c r="I44" s="1"/>
      <c r="J44" s="1"/>
      <c r="K44" s="1"/>
      <c r="M44"/>
    </row>
    <row r="45" spans="3:13" ht="21.75">
      <c r="C45" s="47"/>
      <c r="D45" s="38"/>
      <c r="E45" s="50" t="s">
        <v>102</v>
      </c>
      <c r="F45" s="39"/>
      <c r="G45" s="50" t="s">
        <v>34</v>
      </c>
      <c r="H45" s="40">
        <v>300</v>
      </c>
      <c r="I45" s="1"/>
      <c r="J45" s="1"/>
      <c r="K45" s="1"/>
      <c r="M45"/>
    </row>
    <row r="46" spans="3:13" ht="21.75">
      <c r="C46" s="48"/>
      <c r="D46" s="41"/>
      <c r="E46" s="51" t="s">
        <v>45</v>
      </c>
      <c r="F46" s="42"/>
      <c r="G46" s="51" t="s">
        <v>100</v>
      </c>
      <c r="H46" s="43">
        <v>3000</v>
      </c>
      <c r="I46" s="1"/>
      <c r="J46" s="1"/>
      <c r="K46" s="1"/>
      <c r="M46"/>
    </row>
    <row r="47" spans="1:13" ht="21.75">
      <c r="A47" t="s">
        <v>39</v>
      </c>
      <c r="B47">
        <v>50</v>
      </c>
      <c r="C47" s="47">
        <v>12</v>
      </c>
      <c r="D47" s="38" t="s">
        <v>26</v>
      </c>
      <c r="E47" s="50" t="s">
        <v>94</v>
      </c>
      <c r="F47" s="39" t="s">
        <v>120</v>
      </c>
      <c r="G47" s="50" t="s">
        <v>35</v>
      </c>
      <c r="H47" s="40">
        <v>1400</v>
      </c>
      <c r="I47" s="1"/>
      <c r="J47" s="1"/>
      <c r="K47" s="1"/>
      <c r="M47"/>
    </row>
    <row r="48" spans="3:13" ht="21.75">
      <c r="C48" s="47"/>
      <c r="D48" s="38"/>
      <c r="E48" s="52" t="s">
        <v>108</v>
      </c>
      <c r="F48" s="39"/>
      <c r="G48" s="50" t="s">
        <v>36</v>
      </c>
      <c r="H48" s="40">
        <v>7500</v>
      </c>
      <c r="I48" s="1"/>
      <c r="J48" s="1"/>
      <c r="K48" s="1"/>
      <c r="M48"/>
    </row>
    <row r="49" spans="3:13" ht="21.75">
      <c r="C49" s="47"/>
      <c r="D49" s="38"/>
      <c r="E49" s="50" t="s">
        <v>95</v>
      </c>
      <c r="F49" s="39"/>
      <c r="G49" s="50" t="s">
        <v>34</v>
      </c>
      <c r="H49" s="40">
        <v>300</v>
      </c>
      <c r="I49" s="1"/>
      <c r="J49" s="1"/>
      <c r="K49" s="1"/>
      <c r="M49"/>
    </row>
    <row r="50" spans="3:13" ht="21.75">
      <c r="C50" s="47"/>
      <c r="D50" s="38"/>
      <c r="E50" s="50" t="s">
        <v>46</v>
      </c>
      <c r="F50" s="39"/>
      <c r="G50" s="50"/>
      <c r="H50" s="40"/>
      <c r="I50" s="1"/>
      <c r="J50" s="1"/>
      <c r="K50" s="1"/>
      <c r="M50"/>
    </row>
    <row r="51" spans="1:13" ht="21.75">
      <c r="A51" t="s">
        <v>39</v>
      </c>
      <c r="B51">
        <v>50</v>
      </c>
      <c r="C51" s="46">
        <v>13</v>
      </c>
      <c r="D51" s="35" t="s">
        <v>71</v>
      </c>
      <c r="E51" s="49" t="s">
        <v>103</v>
      </c>
      <c r="F51" s="36" t="s">
        <v>121</v>
      </c>
      <c r="G51" s="49" t="s">
        <v>35</v>
      </c>
      <c r="H51" s="37">
        <v>1800</v>
      </c>
      <c r="I51" s="1"/>
      <c r="J51" s="1"/>
      <c r="K51" s="1"/>
      <c r="M51"/>
    </row>
    <row r="52" spans="3:13" ht="21.75">
      <c r="C52" s="47"/>
      <c r="D52" s="38"/>
      <c r="E52" s="50" t="s">
        <v>104</v>
      </c>
      <c r="F52" s="39" t="s">
        <v>122</v>
      </c>
      <c r="G52" s="50" t="s">
        <v>34</v>
      </c>
      <c r="H52" s="40">
        <v>1800</v>
      </c>
      <c r="I52" s="1"/>
      <c r="J52" s="1"/>
      <c r="K52" s="1"/>
      <c r="M52"/>
    </row>
    <row r="53" spans="3:13" ht="21.75">
      <c r="C53" s="48"/>
      <c r="D53" s="41"/>
      <c r="E53" s="51" t="s">
        <v>45</v>
      </c>
      <c r="F53" s="42"/>
      <c r="G53" s="53"/>
      <c r="H53" s="43"/>
      <c r="I53" s="1"/>
      <c r="J53" s="1"/>
      <c r="K53" s="1"/>
      <c r="M53"/>
    </row>
    <row r="54" spans="3:16" s="1" customFormat="1" ht="21.75">
      <c r="C54"/>
      <c r="F54" s="44" t="s">
        <v>50</v>
      </c>
      <c r="H54" s="3"/>
      <c r="I54"/>
      <c r="J54"/>
      <c r="K54"/>
      <c r="L54"/>
      <c r="M54" s="6"/>
      <c r="N54"/>
      <c r="O54"/>
      <c r="P54"/>
    </row>
    <row r="55" spans="3:16" s="1" customFormat="1" ht="21.75">
      <c r="C55"/>
      <c r="F55" s="45" t="s">
        <v>123</v>
      </c>
      <c r="H55" s="3">
        <v>5000</v>
      </c>
      <c r="J55"/>
      <c r="K55"/>
      <c r="L55"/>
      <c r="M55" s="6"/>
      <c r="N55"/>
      <c r="O55"/>
      <c r="P55"/>
    </row>
    <row r="56" spans="3:16" s="1" customFormat="1" ht="21.75">
      <c r="C56"/>
      <c r="F56" s="45" t="s">
        <v>124</v>
      </c>
      <c r="H56" s="3">
        <v>5000</v>
      </c>
      <c r="J56"/>
      <c r="K56"/>
      <c r="L56"/>
      <c r="M56" s="6"/>
      <c r="N56"/>
      <c r="O56"/>
      <c r="P56"/>
    </row>
    <row r="57" spans="3:16" s="54" customFormat="1" ht="21.75">
      <c r="C57" s="3"/>
      <c r="D57" s="3"/>
      <c r="E57" s="9"/>
      <c r="F57" s="9"/>
      <c r="G57" s="9" t="s">
        <v>48</v>
      </c>
      <c r="H57" s="9">
        <f>SUM(H5:H56)</f>
        <v>81050</v>
      </c>
      <c r="I57" s="55"/>
      <c r="J57" s="55"/>
      <c r="K57" s="55"/>
      <c r="L57" s="55"/>
      <c r="M57" s="10"/>
      <c r="N57" s="3"/>
      <c r="O57" s="3"/>
      <c r="P57" s="3"/>
    </row>
    <row r="58" ht="30.75">
      <c r="D58" s="56" t="s">
        <v>125</v>
      </c>
    </row>
    <row r="59" spans="4:5" ht="30.75">
      <c r="D59" s="57" t="s">
        <v>91</v>
      </c>
      <c r="E59" s="56">
        <v>81050</v>
      </c>
    </row>
    <row r="60" spans="4:5" ht="30.75">
      <c r="D60" s="57" t="s">
        <v>127</v>
      </c>
      <c r="E60" s="56">
        <v>40000</v>
      </c>
    </row>
    <row r="61" spans="4:5" ht="30.75">
      <c r="D61" s="57" t="s">
        <v>126</v>
      </c>
      <c r="E61" s="56">
        <v>78950</v>
      </c>
    </row>
    <row r="62" spans="4:5" ht="29.25">
      <c r="D62" s="58" t="s">
        <v>128</v>
      </c>
      <c r="E62" s="59">
        <f>SUM(E59:E61)</f>
        <v>200000</v>
      </c>
    </row>
  </sheetData>
  <mergeCells count="1">
    <mergeCell ref="G4:H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C1">
      <selection activeCell="C1" sqref="A1:IV16384"/>
    </sheetView>
  </sheetViews>
  <sheetFormatPr defaultColWidth="9.140625" defaultRowHeight="21.75"/>
  <cols>
    <col min="1" max="2" width="8.57421875" style="0" hidden="1" customWidth="1"/>
    <col min="3" max="3" width="3.8515625" style="0" customWidth="1"/>
    <col min="4" max="4" width="46.7109375" style="0" customWidth="1"/>
    <col min="5" max="5" width="25.28125" style="0" customWidth="1"/>
    <col min="6" max="9" width="6.57421875" style="0" customWidth="1"/>
    <col min="10" max="10" width="6.57421875" style="6" customWidth="1"/>
    <col min="11" max="11" width="14.421875" style="0" customWidth="1"/>
    <col min="12" max="12" width="10.28125" style="0" bestFit="1" customWidth="1"/>
  </cols>
  <sheetData>
    <row r="1" spans="1:7" ht="23.25">
      <c r="A1" t="s">
        <v>37</v>
      </c>
      <c r="B1">
        <v>14</v>
      </c>
      <c r="D1" s="4" t="s">
        <v>65</v>
      </c>
      <c r="F1" s="4"/>
      <c r="G1" s="4"/>
    </row>
    <row r="2" spans="1:15" s="11" customFormat="1" ht="15">
      <c r="A2" s="11" t="s">
        <v>38</v>
      </c>
      <c r="B2" s="11">
        <v>100</v>
      </c>
      <c r="C2" s="12"/>
      <c r="D2" s="12" t="s">
        <v>0</v>
      </c>
      <c r="E2" s="12" t="s">
        <v>1</v>
      </c>
      <c r="F2" s="12" t="s">
        <v>35</v>
      </c>
      <c r="G2" s="12" t="s">
        <v>36</v>
      </c>
      <c r="H2" s="12" t="s">
        <v>34</v>
      </c>
      <c r="I2" s="12" t="s">
        <v>41</v>
      </c>
      <c r="J2" s="13" t="s">
        <v>32</v>
      </c>
      <c r="K2" s="12" t="s">
        <v>2</v>
      </c>
      <c r="L2" s="12" t="s">
        <v>44</v>
      </c>
      <c r="M2" s="12"/>
      <c r="N2" s="12"/>
      <c r="O2" s="12"/>
    </row>
    <row r="3" spans="1:15" ht="21.75">
      <c r="A3" t="s">
        <v>39</v>
      </c>
      <c r="B3">
        <v>50</v>
      </c>
      <c r="C3" s="20">
        <v>1</v>
      </c>
      <c r="D3" s="20" t="s">
        <v>23</v>
      </c>
      <c r="E3" s="21" t="s">
        <v>3</v>
      </c>
      <c r="F3" s="20">
        <f>$B$1*$B$2</f>
        <v>1400</v>
      </c>
      <c r="G3" s="20">
        <f>$B$1*$B$3</f>
        <v>700</v>
      </c>
      <c r="H3" s="22">
        <v>300</v>
      </c>
      <c r="I3" s="22"/>
      <c r="J3" s="23">
        <v>14</v>
      </c>
      <c r="K3" s="21" t="s">
        <v>28</v>
      </c>
      <c r="L3" s="24" t="s">
        <v>46</v>
      </c>
      <c r="M3" s="1"/>
      <c r="N3" s="1"/>
      <c r="O3" s="1"/>
    </row>
    <row r="4" spans="1:15" ht="21.75">
      <c r="A4" t="s">
        <v>40</v>
      </c>
      <c r="B4">
        <v>1000</v>
      </c>
      <c r="C4" s="20">
        <v>2</v>
      </c>
      <c r="D4" s="20" t="s">
        <v>24</v>
      </c>
      <c r="E4" s="25" t="s">
        <v>63</v>
      </c>
      <c r="F4" s="20">
        <f>$B$4+$B$1*$B$2</f>
        <v>2400</v>
      </c>
      <c r="G4" s="20">
        <f>J4*$B$3</f>
        <v>1750</v>
      </c>
      <c r="H4" s="22">
        <v>300</v>
      </c>
      <c r="I4" s="22"/>
      <c r="J4" s="26">
        <v>35</v>
      </c>
      <c r="K4" s="21" t="s">
        <v>27</v>
      </c>
      <c r="L4" s="24" t="s">
        <v>45</v>
      </c>
      <c r="M4" s="1"/>
      <c r="N4" s="1"/>
      <c r="O4" s="1"/>
    </row>
    <row r="5" spans="3:15" ht="21.75">
      <c r="C5" s="20">
        <v>3</v>
      </c>
      <c r="D5" s="20" t="s">
        <v>54</v>
      </c>
      <c r="E5" s="25" t="s">
        <v>49</v>
      </c>
      <c r="F5" s="20">
        <f>$B$1*$B$2</f>
        <v>1400</v>
      </c>
      <c r="G5" s="20">
        <f>24*$B$3</f>
        <v>1200</v>
      </c>
      <c r="H5" s="22">
        <v>300</v>
      </c>
      <c r="I5" s="22"/>
      <c r="J5" s="26">
        <v>24</v>
      </c>
      <c r="K5" s="21" t="s">
        <v>28</v>
      </c>
      <c r="L5" s="24" t="s">
        <v>46</v>
      </c>
      <c r="M5" s="1"/>
      <c r="N5" s="1"/>
      <c r="O5" s="1"/>
    </row>
    <row r="6" spans="3:15" s="2" customFormat="1" ht="21.75">
      <c r="C6" s="20">
        <v>4</v>
      </c>
      <c r="D6" s="20" t="s">
        <v>55</v>
      </c>
      <c r="E6" s="25" t="str">
        <f aca="true" t="shared" si="0" ref="E6:E11">"ทีมวิจัยหลัก + ร่วม + ชาวบ้าน รวม "&amp;J6</f>
        <v>ทีมวิจัยหลัก + ร่วม + ชาวบ้าน รวม 100</v>
      </c>
      <c r="F6" s="20">
        <f aca="true" t="shared" si="1" ref="F6:F14">$B$1*$B$2</f>
        <v>1400</v>
      </c>
      <c r="G6" s="20">
        <f aca="true" t="shared" si="2" ref="G6:G11">J6*$B$3</f>
        <v>5000</v>
      </c>
      <c r="H6" s="22">
        <v>300</v>
      </c>
      <c r="I6" s="22"/>
      <c r="J6" s="26">
        <v>100</v>
      </c>
      <c r="K6" s="21" t="s">
        <v>29</v>
      </c>
      <c r="L6" s="24" t="s">
        <v>46</v>
      </c>
      <c r="M6" s="1"/>
      <c r="N6" s="1"/>
      <c r="O6" s="1"/>
    </row>
    <row r="7" spans="3:12" s="1" customFormat="1" ht="21.75">
      <c r="C7" s="20">
        <v>5</v>
      </c>
      <c r="D7" s="20" t="s">
        <v>56</v>
      </c>
      <c r="E7" s="25" t="str">
        <f t="shared" si="0"/>
        <v>ทีมวิจัยหลัก + ร่วม + ชาวบ้าน รวม 100</v>
      </c>
      <c r="F7" s="20">
        <f t="shared" si="1"/>
        <v>1400</v>
      </c>
      <c r="G7" s="20">
        <f t="shared" si="2"/>
        <v>5000</v>
      </c>
      <c r="H7" s="22">
        <v>300</v>
      </c>
      <c r="I7" s="22"/>
      <c r="J7" s="26">
        <v>100</v>
      </c>
      <c r="K7" s="21" t="s">
        <v>30</v>
      </c>
      <c r="L7" s="24" t="s">
        <v>46</v>
      </c>
    </row>
    <row r="8" spans="3:12" s="1" customFormat="1" ht="21.75">
      <c r="C8" s="20">
        <v>6</v>
      </c>
      <c r="D8" s="20" t="s">
        <v>57</v>
      </c>
      <c r="E8" s="25" t="str">
        <f t="shared" si="0"/>
        <v>ทีมวิจัยหลัก + ร่วม + ชาวบ้าน รวม 100</v>
      </c>
      <c r="F8" s="20">
        <f t="shared" si="1"/>
        <v>1400</v>
      </c>
      <c r="G8" s="20">
        <f t="shared" si="2"/>
        <v>5000</v>
      </c>
      <c r="H8" s="22">
        <v>300</v>
      </c>
      <c r="I8" s="22"/>
      <c r="J8" s="26">
        <v>100</v>
      </c>
      <c r="K8" s="21" t="s">
        <v>29</v>
      </c>
      <c r="L8" s="24" t="s">
        <v>46</v>
      </c>
    </row>
    <row r="9" spans="3:12" s="1" customFormat="1" ht="21.75">
      <c r="C9" s="20">
        <v>7</v>
      </c>
      <c r="D9" s="20" t="s">
        <v>58</v>
      </c>
      <c r="E9" s="25" t="str">
        <f t="shared" si="0"/>
        <v>ทีมวิจัยหลัก + ร่วม + ชาวบ้าน รวม 100</v>
      </c>
      <c r="F9" s="20">
        <f t="shared" si="1"/>
        <v>1400</v>
      </c>
      <c r="G9" s="20">
        <f t="shared" si="2"/>
        <v>5000</v>
      </c>
      <c r="H9" s="22">
        <v>300</v>
      </c>
      <c r="I9" s="22"/>
      <c r="J9" s="26">
        <v>100</v>
      </c>
      <c r="K9" s="21" t="s">
        <v>30</v>
      </c>
      <c r="L9" s="24" t="s">
        <v>46</v>
      </c>
    </row>
    <row r="10" spans="3:12" s="1" customFormat="1" ht="21.75">
      <c r="C10" s="20">
        <v>8</v>
      </c>
      <c r="D10" s="20" t="s">
        <v>59</v>
      </c>
      <c r="E10" s="25" t="str">
        <f t="shared" si="0"/>
        <v>ทีมวิจัยหลัก + ร่วม + ชาวบ้าน รวม 100</v>
      </c>
      <c r="F10" s="20">
        <f t="shared" si="1"/>
        <v>1400</v>
      </c>
      <c r="G10" s="20">
        <f t="shared" si="2"/>
        <v>5000</v>
      </c>
      <c r="H10" s="22">
        <v>300</v>
      </c>
      <c r="I10" s="22"/>
      <c r="J10" s="26">
        <v>100</v>
      </c>
      <c r="K10" s="21" t="s">
        <v>29</v>
      </c>
      <c r="L10" s="24" t="s">
        <v>46</v>
      </c>
    </row>
    <row r="11" spans="3:12" s="1" customFormat="1" ht="21.75">
      <c r="C11" s="20">
        <v>9</v>
      </c>
      <c r="D11" s="20" t="s">
        <v>60</v>
      </c>
      <c r="E11" s="25" t="str">
        <f t="shared" si="0"/>
        <v>ทีมวิจัยหลัก + ร่วม + ชาวบ้าน รวม 100</v>
      </c>
      <c r="F11" s="20">
        <f t="shared" si="1"/>
        <v>1400</v>
      </c>
      <c r="G11" s="20">
        <f t="shared" si="2"/>
        <v>5000</v>
      </c>
      <c r="H11" s="22">
        <v>300</v>
      </c>
      <c r="I11" s="22"/>
      <c r="J11" s="26">
        <v>100</v>
      </c>
      <c r="K11" s="21" t="s">
        <v>30</v>
      </c>
      <c r="L11" s="24" t="s">
        <v>46</v>
      </c>
    </row>
    <row r="12" spans="3:12" s="1" customFormat="1" ht="21.75">
      <c r="C12" s="20">
        <v>10</v>
      </c>
      <c r="D12" s="20" t="s">
        <v>25</v>
      </c>
      <c r="E12" s="21" t="s">
        <v>3</v>
      </c>
      <c r="F12" s="20">
        <f t="shared" si="1"/>
        <v>1400</v>
      </c>
      <c r="G12" s="20">
        <f>$B$1*$B$3</f>
        <v>700</v>
      </c>
      <c r="H12" s="22">
        <v>300</v>
      </c>
      <c r="I12" s="22"/>
      <c r="J12" s="23">
        <v>14</v>
      </c>
      <c r="K12" s="21" t="s">
        <v>47</v>
      </c>
      <c r="L12" s="24" t="s">
        <v>46</v>
      </c>
    </row>
    <row r="13" spans="3:12" s="1" customFormat="1" ht="21.75">
      <c r="C13" s="20">
        <v>11</v>
      </c>
      <c r="D13" s="20" t="s">
        <v>73</v>
      </c>
      <c r="E13" s="25" t="s">
        <v>42</v>
      </c>
      <c r="F13" s="20">
        <f t="shared" si="1"/>
        <v>1400</v>
      </c>
      <c r="G13" s="20">
        <f>24*$B$3</f>
        <v>1200</v>
      </c>
      <c r="H13" s="22">
        <v>2000</v>
      </c>
      <c r="I13" s="22">
        <f>1500*2</f>
        <v>3000</v>
      </c>
      <c r="J13" s="26">
        <v>24</v>
      </c>
      <c r="K13" s="25" t="s">
        <v>43</v>
      </c>
      <c r="L13" s="24" t="s">
        <v>45</v>
      </c>
    </row>
    <row r="14" spans="3:12" s="1" customFormat="1" ht="21.75">
      <c r="C14" s="20">
        <v>12</v>
      </c>
      <c r="D14" s="20" t="s">
        <v>26</v>
      </c>
      <c r="E14" s="25" t="str">
        <f>"ทีมวิจัยหลัก + ร่วม + ชาวบ้าน "&amp;J14&amp;" คน"</f>
        <v>ทีมวิจัยหลัก + ร่วม + ชาวบ้าน 150 คน</v>
      </c>
      <c r="F14" s="20">
        <f t="shared" si="1"/>
        <v>1400</v>
      </c>
      <c r="G14" s="20">
        <f>J14*$B$3</f>
        <v>7500</v>
      </c>
      <c r="H14" s="22">
        <v>300</v>
      </c>
      <c r="I14" s="22"/>
      <c r="J14" s="26">
        <v>150</v>
      </c>
      <c r="K14" s="21" t="s">
        <v>47</v>
      </c>
      <c r="L14" s="24" t="s">
        <v>46</v>
      </c>
    </row>
    <row r="15" spans="3:12" s="1" customFormat="1" ht="21.75">
      <c r="C15" s="20">
        <v>13</v>
      </c>
      <c r="D15" s="20" t="s">
        <v>71</v>
      </c>
      <c r="E15" s="25" t="str">
        <f>"ทีมวิจัยหลัก + ร่วม + ชาวบ้าน "</f>
        <v>ทีมวิจัยหลัก + ร่วม + ชาวบ้าน </v>
      </c>
      <c r="F15" s="20">
        <f>3*$B$2*6</f>
        <v>1800</v>
      </c>
      <c r="G15" s="20"/>
      <c r="H15" s="22">
        <f>300*6</f>
        <v>1800</v>
      </c>
      <c r="I15" s="22"/>
      <c r="J15" s="26">
        <v>3</v>
      </c>
      <c r="K15" s="21" t="s">
        <v>72</v>
      </c>
      <c r="L15" s="24" t="s">
        <v>45</v>
      </c>
    </row>
    <row r="16" spans="3:15" s="7" customFormat="1" ht="21">
      <c r="C16" s="8"/>
      <c r="D16" s="8"/>
      <c r="E16" s="9" t="s">
        <v>48</v>
      </c>
      <c r="F16" s="8">
        <f>SUM(F3:F15)</f>
        <v>19600</v>
      </c>
      <c r="G16" s="8">
        <f>SUM(G3:G15)</f>
        <v>43050</v>
      </c>
      <c r="H16" s="8">
        <f>SUM(H3:H15)</f>
        <v>7100</v>
      </c>
      <c r="I16" s="8">
        <f>SUM(I3:I15)</f>
        <v>3000</v>
      </c>
      <c r="J16" s="10"/>
      <c r="K16" s="9" t="s">
        <v>51</v>
      </c>
      <c r="L16" s="8">
        <f>SUM(F16:I16)</f>
        <v>72750</v>
      </c>
      <c r="M16" s="8"/>
      <c r="N16" s="8"/>
      <c r="O16" s="8"/>
    </row>
    <row r="17" spans="3:15" s="1" customFormat="1" ht="21.75">
      <c r="C17"/>
      <c r="D17"/>
      <c r="F17"/>
      <c r="G17"/>
      <c r="H17"/>
      <c r="I17"/>
      <c r="J17" s="6"/>
      <c r="K17" s="17" t="s">
        <v>50</v>
      </c>
      <c r="L17"/>
      <c r="M17"/>
      <c r="N17"/>
      <c r="O17"/>
    </row>
    <row r="18" spans="3:15" s="1" customFormat="1" ht="21.75">
      <c r="C18"/>
      <c r="D18"/>
      <c r="G18"/>
      <c r="H18"/>
      <c r="I18"/>
      <c r="J18" s="6"/>
      <c r="K18" s="18" t="s">
        <v>31</v>
      </c>
      <c r="L18" s="8">
        <v>5000</v>
      </c>
      <c r="M18"/>
      <c r="N18"/>
      <c r="O18"/>
    </row>
    <row r="19" spans="3:15" s="1" customFormat="1" ht="21.75">
      <c r="C19"/>
      <c r="D19"/>
      <c r="G19"/>
      <c r="H19"/>
      <c r="I19"/>
      <c r="J19" s="6"/>
      <c r="K19" s="18" t="s">
        <v>33</v>
      </c>
      <c r="L19" s="8">
        <v>5000</v>
      </c>
      <c r="M19"/>
      <c r="N19"/>
      <c r="O19"/>
    </row>
    <row r="20" spans="3:15" s="1" customFormat="1" ht="21.75">
      <c r="C20"/>
      <c r="D20"/>
      <c r="E20" s="5"/>
      <c r="F20"/>
      <c r="G20"/>
      <c r="H20"/>
      <c r="I20"/>
      <c r="J20" s="6"/>
      <c r="K20" s="9" t="s">
        <v>52</v>
      </c>
      <c r="L20" s="8">
        <f>$L$16+SUM(L18:L19)</f>
        <v>82750</v>
      </c>
      <c r="M20"/>
      <c r="N20"/>
      <c r="O20"/>
    </row>
    <row r="21" spans="3:15" s="1" customFormat="1" ht="21.75">
      <c r="C21"/>
      <c r="D21"/>
      <c r="E21" s="14" t="s">
        <v>53</v>
      </c>
      <c r="F21" s="15">
        <f>F16/$L$20*100</f>
        <v>23.685800604229605</v>
      </c>
      <c r="G21" s="15">
        <f>G16/$L$20*100</f>
        <v>52.024169184290024</v>
      </c>
      <c r="H21" s="15">
        <f>H16/$L$20*100</f>
        <v>8.580060422960726</v>
      </c>
      <c r="I21" s="15">
        <f>I16/$L$20*100</f>
        <v>3.625377643504532</v>
      </c>
      <c r="J21" s="16"/>
      <c r="K21" s="15">
        <f>SUM(L18:L19)/$L$20*100</f>
        <v>12.084592145015106</v>
      </c>
      <c r="L21"/>
      <c r="M21"/>
      <c r="N21"/>
      <c r="O21"/>
    </row>
    <row r="22" spans="3:15" s="1" customFormat="1" ht="21.75">
      <c r="C22"/>
      <c r="D22"/>
      <c r="E22" s="14"/>
      <c r="F22" s="15"/>
      <c r="G22" s="15"/>
      <c r="H22" s="15"/>
      <c r="I22" s="15"/>
      <c r="J22" s="16"/>
      <c r="K22" s="28" t="s">
        <v>64</v>
      </c>
      <c r="L22" s="28"/>
      <c r="M22"/>
      <c r="N22"/>
      <c r="O22"/>
    </row>
    <row r="23" spans="3:15" s="1" customFormat="1" ht="21.75">
      <c r="C23"/>
      <c r="D23" s="8" t="s">
        <v>74</v>
      </c>
      <c r="E23" s="27" t="s">
        <v>75</v>
      </c>
      <c r="F23" s="15"/>
      <c r="G23" s="15"/>
      <c r="H23" s="15"/>
      <c r="I23" s="15"/>
      <c r="J23" s="16"/>
      <c r="L23"/>
      <c r="M23"/>
      <c r="N23"/>
      <c r="O23"/>
    </row>
    <row r="24" spans="3:15" s="1" customFormat="1" ht="21.75">
      <c r="C24"/>
      <c r="D24" s="2" t="s">
        <v>66</v>
      </c>
      <c r="E24"/>
      <c r="F24" s="2"/>
      <c r="H24" s="19" t="s">
        <v>69</v>
      </c>
      <c r="I24"/>
      <c r="L24" s="2" t="s">
        <v>68</v>
      </c>
      <c r="M24"/>
      <c r="N24"/>
      <c r="O24"/>
    </row>
    <row r="25" spans="3:15" s="1" customFormat="1" ht="21.75">
      <c r="C25">
        <v>1</v>
      </c>
      <c r="D25" s="3" t="s">
        <v>76</v>
      </c>
      <c r="E25" s="3" t="s">
        <v>17</v>
      </c>
      <c r="F25" s="3"/>
      <c r="H25" s="3" t="s">
        <v>70</v>
      </c>
      <c r="I25"/>
      <c r="J25" s="6"/>
      <c r="L25" s="3" t="s">
        <v>70</v>
      </c>
      <c r="M25"/>
      <c r="N25"/>
      <c r="O25"/>
    </row>
    <row r="26" spans="3:15" s="1" customFormat="1" ht="21.75">
      <c r="C26">
        <v>2</v>
      </c>
      <c r="D26" t="s">
        <v>77</v>
      </c>
      <c r="E26" s="3" t="s">
        <v>87</v>
      </c>
      <c r="F26"/>
      <c r="H26" s="3" t="s">
        <v>70</v>
      </c>
      <c r="I26"/>
      <c r="J26" s="6"/>
      <c r="L26" s="3" t="s">
        <v>70</v>
      </c>
      <c r="M26"/>
      <c r="N26"/>
      <c r="O26"/>
    </row>
    <row r="27" spans="3:12" ht="21.75">
      <c r="C27">
        <v>3</v>
      </c>
      <c r="D27" t="s">
        <v>14</v>
      </c>
      <c r="E27" s="3" t="s">
        <v>15</v>
      </c>
      <c r="H27" s="3" t="s">
        <v>70</v>
      </c>
      <c r="L27" s="3" t="s">
        <v>70</v>
      </c>
    </row>
    <row r="28" spans="3:12" ht="21.75">
      <c r="C28">
        <v>4</v>
      </c>
      <c r="D28" t="s">
        <v>8</v>
      </c>
      <c r="E28" s="3" t="s">
        <v>67</v>
      </c>
      <c r="H28" s="3" t="s">
        <v>70</v>
      </c>
      <c r="L28" s="3" t="s">
        <v>70</v>
      </c>
    </row>
    <row r="29" spans="3:12" ht="21.75">
      <c r="C29">
        <v>5</v>
      </c>
      <c r="D29" t="s">
        <v>5</v>
      </c>
      <c r="E29" s="3" t="s">
        <v>6</v>
      </c>
      <c r="H29" s="29" t="s">
        <v>83</v>
      </c>
      <c r="L29" s="3" t="s">
        <v>70</v>
      </c>
    </row>
    <row r="30" spans="3:12" ht="21.75">
      <c r="C30">
        <v>6</v>
      </c>
      <c r="D30" t="s">
        <v>19</v>
      </c>
      <c r="E30" s="3" t="s">
        <v>20</v>
      </c>
      <c r="H30" s="3" t="s">
        <v>70</v>
      </c>
      <c r="L30" s="3" t="s">
        <v>70</v>
      </c>
    </row>
    <row r="31" spans="3:12" ht="21.75">
      <c r="C31">
        <v>7</v>
      </c>
      <c r="D31" t="s">
        <v>10</v>
      </c>
      <c r="E31" s="3" t="s">
        <v>11</v>
      </c>
      <c r="H31" s="3" t="s">
        <v>70</v>
      </c>
      <c r="L31" s="3" t="s">
        <v>70</v>
      </c>
    </row>
    <row r="32" spans="3:12" ht="21.75">
      <c r="C32">
        <v>8</v>
      </c>
      <c r="D32" t="s">
        <v>12</v>
      </c>
      <c r="E32" s="3" t="s">
        <v>13</v>
      </c>
      <c r="H32" s="3" t="s">
        <v>70</v>
      </c>
      <c r="L32" s="3" t="s">
        <v>70</v>
      </c>
    </row>
    <row r="33" spans="3:12" ht="21.75">
      <c r="C33">
        <v>9</v>
      </c>
      <c r="D33" t="s">
        <v>9</v>
      </c>
      <c r="E33" s="3" t="s">
        <v>85</v>
      </c>
      <c r="H33" s="29" t="s">
        <v>81</v>
      </c>
      <c r="L33" s="3" t="s">
        <v>70</v>
      </c>
    </row>
    <row r="34" spans="3:12" ht="21.75">
      <c r="C34">
        <v>10</v>
      </c>
      <c r="D34" t="s">
        <v>78</v>
      </c>
      <c r="E34" s="3" t="s">
        <v>86</v>
      </c>
      <c r="H34" s="29" t="s">
        <v>80</v>
      </c>
      <c r="L34" s="3" t="s">
        <v>70</v>
      </c>
    </row>
    <row r="35" spans="3:12" ht="21.75">
      <c r="C35">
        <v>11</v>
      </c>
      <c r="D35" t="s">
        <v>16</v>
      </c>
      <c r="E35" s="3" t="s">
        <v>22</v>
      </c>
      <c r="H35" s="3" t="s">
        <v>70</v>
      </c>
      <c r="L35" s="3" t="s">
        <v>70</v>
      </c>
    </row>
    <row r="36" spans="3:12" ht="21.75">
      <c r="C36">
        <v>12</v>
      </c>
      <c r="D36" t="s">
        <v>18</v>
      </c>
      <c r="E36" s="3" t="s">
        <v>21</v>
      </c>
      <c r="H36" s="29" t="s">
        <v>79</v>
      </c>
      <c r="L36" s="3" t="s">
        <v>70</v>
      </c>
    </row>
    <row r="37" spans="3:12" ht="21.75">
      <c r="C37">
        <v>13</v>
      </c>
      <c r="D37" t="s">
        <v>7</v>
      </c>
      <c r="E37" s="3" t="s">
        <v>61</v>
      </c>
      <c r="H37" s="29" t="s">
        <v>84</v>
      </c>
      <c r="L37" s="3" t="s">
        <v>70</v>
      </c>
    </row>
    <row r="38" spans="3:12" ht="21.75">
      <c r="C38">
        <v>14</v>
      </c>
      <c r="D38" t="s">
        <v>4</v>
      </c>
      <c r="E38" s="3" t="s">
        <v>62</v>
      </c>
      <c r="H38" s="29" t="s">
        <v>82</v>
      </c>
      <c r="L38" s="3" t="s">
        <v>70</v>
      </c>
    </row>
    <row r="44" spans="11:12" ht="21.75">
      <c r="K44" s="28" t="s">
        <v>64</v>
      </c>
      <c r="L44" s="28"/>
    </row>
  </sheetData>
  <mergeCells count="2">
    <mergeCell ref="K22:L22"/>
    <mergeCell ref="K44:L4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earch\indexo.html นักวิจัย</dc:title>
  <dc:subject/>
  <dc:creator>burin</dc:creator>
  <cp:keywords/>
  <dc:description/>
  <cp:lastModifiedBy>burin</cp:lastModifiedBy>
  <cp:lastPrinted>2007-03-09T14:30:45Z</cp:lastPrinted>
  <dcterms:created xsi:type="dcterms:W3CDTF">2007-03-05T13:07:47Z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